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Информация для размещения на сайте\Для размещения на сайте\"/>
    </mc:Choice>
  </mc:AlternateContent>
  <bookViews>
    <workbookView xWindow="0" yWindow="0" windowWidth="19095" windowHeight="10860"/>
  </bookViews>
  <sheets>
    <sheet name="МПА расходы" sheetId="1" r:id="rId1"/>
  </sheets>
  <definedNames>
    <definedName name="_xlnm.Print_Area" localSheetId="0">'МПА расходы'!$A$2:$L$49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7" i="1" s="1"/>
  <c r="I48" i="1"/>
  <c r="I47" i="1" s="1"/>
  <c r="G48" i="1"/>
  <c r="G47" i="1" s="1"/>
  <c r="E48" i="1"/>
  <c r="E47" i="1" s="1"/>
  <c r="L47" i="1"/>
  <c r="J47" i="1"/>
  <c r="H47" i="1"/>
  <c r="F47" i="1"/>
  <c r="D47" i="1"/>
  <c r="K46" i="1"/>
  <c r="K45" i="1" s="1"/>
  <c r="I46" i="1"/>
  <c r="I45" i="1" s="1"/>
  <c r="G46" i="1"/>
  <c r="G45" i="1" s="1"/>
  <c r="E46" i="1"/>
  <c r="E45" i="1" s="1"/>
  <c r="L45" i="1"/>
  <c r="J45" i="1"/>
  <c r="H45" i="1"/>
  <c r="F45" i="1"/>
  <c r="D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L40" i="1"/>
  <c r="J40" i="1"/>
  <c r="H40" i="1"/>
  <c r="F40" i="1"/>
  <c r="D40" i="1"/>
  <c r="K39" i="1"/>
  <c r="I39" i="1"/>
  <c r="G39" i="1"/>
  <c r="E39" i="1"/>
  <c r="L38" i="1"/>
  <c r="J38" i="1"/>
  <c r="H38" i="1"/>
  <c r="F38" i="1"/>
  <c r="D38" i="1"/>
  <c r="K37" i="1"/>
  <c r="I37" i="1"/>
  <c r="G37" i="1"/>
  <c r="E37" i="1"/>
  <c r="K36" i="1"/>
  <c r="K35" i="1" s="1"/>
  <c r="I36" i="1"/>
  <c r="G36" i="1"/>
  <c r="G35" i="1" s="1"/>
  <c r="E36" i="1"/>
  <c r="L35" i="1"/>
  <c r="J35" i="1"/>
  <c r="H35" i="1"/>
  <c r="F35" i="1"/>
  <c r="D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L28" i="1"/>
  <c r="J28" i="1"/>
  <c r="H28" i="1"/>
  <c r="F28" i="1"/>
  <c r="D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L23" i="1"/>
  <c r="J23" i="1"/>
  <c r="H23" i="1"/>
  <c r="F23" i="1"/>
  <c r="D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K18" i="1" s="1"/>
  <c r="I19" i="1"/>
  <c r="G19" i="1"/>
  <c r="E19" i="1"/>
  <c r="L18" i="1"/>
  <c r="J18" i="1"/>
  <c r="H18" i="1"/>
  <c r="F18" i="1"/>
  <c r="D18" i="1"/>
  <c r="K17" i="1"/>
  <c r="K16" i="1" s="1"/>
  <c r="I17" i="1"/>
  <c r="I16" i="1" s="1"/>
  <c r="G17" i="1"/>
  <c r="G16" i="1" s="1"/>
  <c r="E17" i="1"/>
  <c r="E16" i="1" s="1"/>
  <c r="L16" i="1"/>
  <c r="J16" i="1"/>
  <c r="H16" i="1"/>
  <c r="F16" i="1"/>
  <c r="D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L8" i="1"/>
  <c r="J8" i="1"/>
  <c r="H8" i="1"/>
  <c r="F8" i="1"/>
  <c r="D8" i="1"/>
  <c r="I38" i="1" l="1"/>
  <c r="L49" i="1"/>
  <c r="E38" i="1"/>
  <c r="K40" i="1"/>
  <c r="I40" i="1"/>
  <c r="K38" i="1"/>
  <c r="K28" i="1"/>
  <c r="K23" i="1"/>
  <c r="K8" i="1"/>
  <c r="J49" i="1"/>
  <c r="I35" i="1"/>
  <c r="G28" i="1"/>
  <c r="I28" i="1"/>
  <c r="I23" i="1"/>
  <c r="H49" i="1"/>
  <c r="I18" i="1"/>
  <c r="I8" i="1"/>
  <c r="G40" i="1"/>
  <c r="E40" i="1"/>
  <c r="G38" i="1"/>
  <c r="E28" i="1"/>
  <c r="G23" i="1"/>
  <c r="E18" i="1"/>
  <c r="G18" i="1"/>
  <c r="G8" i="1"/>
  <c r="F49" i="1"/>
  <c r="E35" i="1"/>
  <c r="E23" i="1"/>
  <c r="D49" i="1"/>
  <c r="E8" i="1"/>
  <c r="K49" i="1" l="1"/>
  <c r="I49" i="1"/>
  <c r="G49" i="1"/>
  <c r="E49" i="1"/>
</calcChain>
</file>

<file path=xl/sharedStrings.xml><?xml version="1.0" encoding="utf-8"?>
<sst xmlns="http://schemas.openxmlformats.org/spreadsheetml/2006/main" count="147" uniqueCount="72">
  <si>
    <t>Наименование показателя</t>
  </si>
  <si>
    <t>Раздел</t>
  </si>
  <si>
    <t>Подраздел</t>
  </si>
  <si>
    <t>Изменения</t>
  </si>
  <si>
    <t>1</t>
  </si>
  <si>
    <t>2</t>
  </si>
  <si>
    <t>3</t>
  </si>
  <si>
    <t>4</t>
  </si>
  <si>
    <t xml:space="preserve">  
ОБЩЕГОСУДАРСТВЕННЫЕ ВОПРОСЫ
</t>
  </si>
  <si>
    <t>01</t>
  </si>
  <si>
    <t>00</t>
  </si>
  <si>
    <t xml:space="preserve">  
Функционирование высшего должностного лица субъекта Российской Федерации и муниципального образования
</t>
  </si>
  <si>
    <t>02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</si>
  <si>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</si>
  <si>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</si>
  <si>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</si>
  <si>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04</t>
  </si>
  <si>
    <t xml:space="preserve">  
Судебная система
</t>
  </si>
  <si>
    <t>05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</si>
  <si>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</si>
  <si>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</si>
  <si>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 xml:space="preserve">  
Резервные фонды
</t>
  </si>
  <si>
    <t>11</t>
  </si>
  <si>
    <t xml:space="preserve">  
Другие общегосударственные вопросы
</t>
  </si>
  <si>
    <t>13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</si>
  <si>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</si>
  <si>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</si>
  <si>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ЭКОНОМИКА
</t>
  </si>
  <si>
    <t xml:space="preserve">  
Сельское хозяйство и рыболовство
</t>
  </si>
  <si>
    <t xml:space="preserve">  
Транспорт
</t>
  </si>
  <si>
    <t>08</t>
  </si>
  <si>
    <t xml:space="preserve">  
Дорожное хозяйство (дорожные фонды)
</t>
  </si>
  <si>
    <t>09</t>
  </si>
  <si>
    <t xml:space="preserve">  
Другие вопросы в области национальной экономики
</t>
  </si>
  <si>
    <t>12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</si>
  <si>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</si>
  <si>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</si>
  <si>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</si>
  <si>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</si>
  <si>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</si>
  <si>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ОБРАЗОВАНИЕ
</t>
  </si>
  <si>
    <t>07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</si>
  <si>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</si>
  <si>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</si>
  <si>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</si>
  <si>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Профессиональная подготовка, переподготовка и повышение квалификации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</si>
  <si>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</si>
  <si>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</si>
  <si>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</si>
  <si>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</si>
  <si>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Другие вопросы в области культуры, кинематографии
</t>
  </si>
  <si>
    <t xml:space="preserve">  
ЗДРАВООХРАНЕНИЕ
</t>
  </si>
  <si>
    <t xml:space="preserve">  
Другие вопросы в области здравоохранения
</t>
  </si>
  <si>
    <t xml:space="preserve">  
СОЦИАЛЬНАЯ ПОЛИТИКА
</t>
  </si>
  <si>
    <t>10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</si>
  <si>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</si>
  <si>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</si>
  <si>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</si>
  <si>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</si>
  <si>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</si>
  <si>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Массовый спорт
</t>
  </si>
  <si>
    <t xml:space="preserve">  
СРЕДСТВА МАССОВОЙ ИНФОРМАЦИИ
</t>
  </si>
  <si>
    <t xml:space="preserve">  
Периодическая печать и издательства
</t>
  </si>
  <si>
    <t>Всего расходов:</t>
  </si>
  <si>
    <t>х</t>
  </si>
  <si>
    <t>Аналитическая таблица по распределению бюджетных ассигнований по разделам и подразделам классификации расходов бюджетов с учетом принятых изменений  муниципальный правовой акт Пограничного муниципального округа "О бюджете Пограничного муниципального округа на 2023 год и плановый период 2024 и 2025 годов" в 2023 году</t>
  </si>
  <si>
    <t>Первоначальный бюджет 2023 года</t>
  </si>
  <si>
    <t>Уточненный бюджет 2023 года</t>
  </si>
  <si>
    <t xml:space="preserve">Изменение № 1                                                                      170-МПА от 22.02.2023 </t>
  </si>
  <si>
    <t>Изменение № 2                                                                 185-МПА от 30.06.2023</t>
  </si>
  <si>
    <t>Изменение № 3                                                                 187-МПА от 01.09.2023</t>
  </si>
  <si>
    <t>Изменение № 4                                                                 205-МПА от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</si>
</sst>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0">
    <xf numFmtId="0" fontId="0" fillId="0" borderId="0"/>
    <xf numFmtId="0" fontId="1" fillId="0" borderId="0">
      <alignment horizontal="left" wrapText="1"/>
    </xf>
    <xf numFmtId="49" fontId="1" fillId="0" borderId="0">
      <alignment horizontal="center"/>
    </xf>
    <xf numFmtId="0" fontId="3" fillId="0" borderId="0"/>
    <xf numFmtId="0" fontId="5" fillId="0" borderId="0"/>
    <xf numFmtId="0" fontId="1" fillId="0" borderId="1">
      <alignment horizontal="left"/>
    </xf>
    <xf numFmtId="49" fontId="1" fillId="0" borderId="1"/>
    <xf numFmtId="0" fontId="1" fillId="0" borderId="0"/>
    <xf numFmtId="49" fontId="1" fillId="0" borderId="2">
      <alignment horizontal="center" vertical="center" wrapText="1"/>
    </xf>
    <xf numFmtId="49" fontId="1" fillId="0" borderId="5">
      <alignment horizontal="center" vertical="center" wrapText="1"/>
    </xf>
    <xf numFmtId="49" fontId="1" fillId="0" borderId="13">
      <alignment horizontal="center" vertical="center" wrapText="1"/>
    </xf>
    <xf numFmtId="0" fontId="1" fillId="0" borderId="14">
      <alignment horizontal="left" wrapText="1" indent="2"/>
    </xf>
    <xf numFmtId="49" fontId="1" fillId="0" borderId="2">
      <alignment horizontal="center"/>
    </xf>
    <xf numFmtId="4" fontId="1" fillId="0" borderId="2">
      <alignment horizontal="right"/>
    </xf>
    <xf numFmtId="0" fontId="5" fillId="0" borderId="22">
      <alignment horizontal="left" wrapText="1"/>
    </xf>
    <xf numFmtId="49" fontId="1" fillId="0" borderId="23">
      <alignment horizontal="center" wrapText="1"/>
    </xf>
    <xf numFmtId="4" fontId="1" fillId="0" borderId="24">
      <alignment horizontal="right"/>
    </xf>
    <xf numFmtId="0" fontId="3" fillId="0" borderId="25"/>
    <xf numFmtId="0" fontId="1" fillId="0" borderId="25"/>
    <xf numFmtId="0" fontId="1" fillId="2" borderId="0"/>
  </cellStyleXfs>
  <cellXfs count="66">
    <xf numFmtId="0" fontId="0" fillId="0" borderId="0" xfId="0"/>
    <xf numFmtId="0" fontId="2" fillId="0" borderId="0" xfId="1" applyNumberFormat="1" applyFont="1" applyProtection="1">
      <alignment horizontal="left" wrapText="1"/>
    </xf>
    <xf numFmtId="49" fontId="2" fillId="0" borderId="0" xfId="2" applyNumberFormat="1" applyFont="1" applyProtection="1">
      <alignment horizontal="center"/>
    </xf>
    <xf numFmtId="49" fontId="2" fillId="0" borderId="0" xfId="2" applyNumberFormat="1" applyFont="1" applyAlignment="1" applyProtection="1"/>
    <xf numFmtId="0" fontId="2" fillId="0" borderId="0" xfId="3" applyNumberFormat="1" applyFont="1" applyProtection="1"/>
    <xf numFmtId="0" fontId="4" fillId="0" borderId="0" xfId="0" applyFont="1" applyProtection="1">
      <protection locked="0"/>
    </xf>
    <xf numFmtId="0" fontId="2" fillId="0" borderId="1" xfId="5" applyNumberFormat="1" applyFont="1" applyProtection="1">
      <alignment horizontal="left"/>
    </xf>
    <xf numFmtId="0" fontId="2" fillId="0" borderId="0" xfId="5" applyNumberFormat="1" applyFont="1" applyBorder="1" applyProtection="1">
      <alignment horizontal="left"/>
    </xf>
    <xf numFmtId="49" fontId="2" fillId="0" borderId="0" xfId="6" applyNumberFormat="1" applyFont="1" applyBorder="1" applyAlignment="1" applyProtection="1"/>
    <xf numFmtId="49" fontId="2" fillId="0" borderId="0" xfId="6" applyNumberFormat="1" applyFont="1" applyBorder="1" applyProtection="1"/>
    <xf numFmtId="49" fontId="2" fillId="0" borderId="1" xfId="6" applyNumberFormat="1" applyFont="1" applyProtection="1"/>
    <xf numFmtId="0" fontId="2" fillId="0" borderId="0" xfId="7" applyNumberFormat="1" applyFont="1" applyProtection="1"/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4" xfId="8" applyNumberFormat="1" applyFont="1" applyBorder="1" applyAlignment="1" applyProtection="1">
      <alignment horizontal="center" vertical="center" wrapText="1"/>
    </xf>
    <xf numFmtId="49" fontId="2" fillId="0" borderId="4" xfId="1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15" xfId="11" applyNumberFormat="1" applyFont="1" applyBorder="1" applyProtection="1">
      <alignment horizontal="left" wrapText="1" indent="2"/>
    </xf>
    <xf numFmtId="49" fontId="7" fillId="0" borderId="16" xfId="12" applyNumberFormat="1" applyFont="1" applyBorder="1" applyProtection="1">
      <alignment horizontal="center"/>
    </xf>
    <xf numFmtId="49" fontId="7" fillId="0" borderId="17" xfId="13" applyNumberFormat="1" applyFont="1" applyBorder="1" applyAlignment="1" applyProtection="1">
      <alignment horizontal="center"/>
    </xf>
    <xf numFmtId="4" fontId="7" fillId="0" borderId="5" xfId="13" applyNumberFormat="1" applyFont="1" applyBorder="1" applyProtection="1">
      <alignment horizontal="right"/>
    </xf>
    <xf numFmtId="0" fontId="8" fillId="0" borderId="0" xfId="0" applyFont="1" applyProtection="1">
      <protection locked="0"/>
    </xf>
    <xf numFmtId="0" fontId="2" fillId="0" borderId="18" xfId="11" applyNumberFormat="1" applyFont="1" applyBorder="1" applyProtection="1">
      <alignment horizontal="left" wrapText="1" indent="2"/>
    </xf>
    <xf numFmtId="49" fontId="2" fillId="0" borderId="4" xfId="12" applyNumberFormat="1" applyFont="1" applyBorder="1" applyProtection="1">
      <alignment horizontal="center"/>
    </xf>
    <xf numFmtId="49" fontId="2" fillId="0" borderId="19" xfId="13" applyNumberFormat="1" applyFont="1" applyBorder="1" applyAlignment="1" applyProtection="1">
      <alignment horizontal="center"/>
    </xf>
    <xf numFmtId="4" fontId="2" fillId="0" borderId="2" xfId="13" applyNumberFormat="1" applyFont="1" applyProtection="1">
      <alignment horizontal="right"/>
    </xf>
    <xf numFmtId="0" fontId="7" fillId="0" borderId="18" xfId="11" applyNumberFormat="1" applyFont="1" applyBorder="1" applyProtection="1">
      <alignment horizontal="left" wrapText="1" indent="2"/>
    </xf>
    <xf numFmtId="49" fontId="7" fillId="0" borderId="4" xfId="12" applyNumberFormat="1" applyFont="1" applyBorder="1" applyProtection="1">
      <alignment horizontal="center"/>
    </xf>
    <xf numFmtId="49" fontId="7" fillId="0" borderId="19" xfId="13" applyNumberFormat="1" applyFont="1" applyBorder="1" applyAlignment="1" applyProtection="1">
      <alignment horizontal="center"/>
    </xf>
    <xf numFmtId="4" fontId="7" fillId="0" borderId="2" xfId="13" applyNumberFormat="1" applyFont="1" applyProtection="1">
      <alignment horizontal="right"/>
    </xf>
    <xf numFmtId="49" fontId="7" fillId="0" borderId="7" xfId="13" applyNumberFormat="1" applyFont="1" applyBorder="1" applyAlignment="1" applyProtection="1">
      <alignment horizontal="center"/>
    </xf>
    <xf numFmtId="4" fontId="7" fillId="0" borderId="20" xfId="13" applyNumberFormat="1" applyFont="1" applyBorder="1" applyProtection="1">
      <alignment horizontal="right"/>
    </xf>
    <xf numFmtId="0" fontId="2" fillId="0" borderId="3" xfId="11" applyNumberFormat="1" applyFont="1" applyBorder="1" applyProtection="1">
      <alignment horizontal="left" wrapText="1" indent="2"/>
    </xf>
    <xf numFmtId="49" fontId="2" fillId="0" borderId="21" xfId="12" applyNumberFormat="1" applyFont="1" applyBorder="1" applyProtection="1">
      <alignment horizontal="center"/>
    </xf>
    <xf numFmtId="49" fontId="2" fillId="0" borderId="4" xfId="13" applyNumberFormat="1" applyFont="1" applyBorder="1" applyAlignment="1" applyProtection="1">
      <alignment horizontal="center"/>
    </xf>
    <xf numFmtId="4" fontId="2" fillId="0" borderId="4" xfId="13" applyNumberFormat="1" applyFont="1" applyBorder="1" applyProtection="1">
      <alignment horizontal="right"/>
    </xf>
    <xf numFmtId="0" fontId="7" fillId="0" borderId="4" xfId="14" applyNumberFormat="1" applyFont="1" applyBorder="1" applyProtection="1">
      <alignment horizontal="left" wrapText="1"/>
    </xf>
    <xf numFmtId="49" fontId="7" fillId="0" borderId="21" xfId="15" applyNumberFormat="1" applyFont="1" applyBorder="1" applyProtection="1">
      <alignment horizontal="center" wrapText="1"/>
    </xf>
    <xf numFmtId="4" fontId="7" fillId="0" borderId="4" xfId="16" applyNumberFormat="1" applyFont="1" applyBorder="1" applyAlignment="1" applyProtection="1">
      <alignment horizontal="center"/>
    </xf>
    <xf numFmtId="4" fontId="7" fillId="0" borderId="4" xfId="16" applyNumberFormat="1" applyFont="1" applyBorder="1" applyProtection="1">
      <alignment horizontal="right"/>
    </xf>
    <xf numFmtId="0" fontId="2" fillId="0" borderId="0" xfId="17" applyNumberFormat="1" applyFont="1" applyBorder="1" applyProtection="1"/>
    <xf numFmtId="0" fontId="2" fillId="0" borderId="0" xfId="18" applyNumberFormat="1" applyFont="1" applyBorder="1" applyAlignment="1" applyProtection="1"/>
    <xf numFmtId="0" fontId="2" fillId="0" borderId="0" xfId="18" applyNumberFormat="1" applyFont="1" applyBorder="1" applyProtection="1"/>
    <xf numFmtId="0" fontId="2" fillId="2" borderId="0" xfId="19" applyNumberFormat="1" applyFont="1" applyAlignment="1" applyProtection="1"/>
    <xf numFmtId="0" fontId="2" fillId="2" borderId="0" xfId="19" applyNumberFormat="1" applyFont="1" applyProtection="1"/>
    <xf numFmtId="0" fontId="4" fillId="0" borderId="0" xfId="0" applyFont="1" applyAlignment="1" applyProtection="1">
      <protection locked="0"/>
    </xf>
    <xf numFmtId="49" fontId="2" fillId="0" borderId="3" xfId="8" applyNumberFormat="1" applyFont="1" applyBorder="1" applyAlignment="1" applyProtection="1">
      <alignment horizontal="center" vertical="center" wrapText="1"/>
    </xf>
    <xf numFmtId="49" fontId="2" fillId="0" borderId="8" xfId="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4" xfId="8" applyNumberFormat="1" applyFont="1" applyBorder="1" applyAlignment="1" applyProtection="1">
      <alignment horizontal="center" vertical="center" wrapText="1"/>
    </xf>
    <xf numFmtId="49" fontId="2" fillId="0" borderId="4" xfId="8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6" xfId="9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2" fillId="0" borderId="3" xfId="9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7" xfId="9" applyNumberFormat="1" applyFont="1" applyFill="1" applyBorder="1" applyAlignment="1" applyProtection="1">
      <alignment horizontal="center" vertical="center" wrapText="1"/>
    </xf>
    <xf numFmtId="49" fontId="2" fillId="0" borderId="8" xfId="9" applyNumberFormat="1" applyFont="1" applyFill="1" applyBorder="1" applyAlignment="1" applyProtection="1">
      <alignment horizontal="center" vertical="center" wrapText="1"/>
    </xf>
    <xf numFmtId="49" fontId="2" fillId="0" borderId="9" xfId="9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20">
    <cellStyle name="xl22" xfId="4"/>
    <cellStyle name="xl25" xfId="7"/>
    <cellStyle name="xl27" xfId="3"/>
    <cellStyle name="xl28" xfId="8"/>
    <cellStyle name="xl31" xfId="11"/>
    <cellStyle name="xl38" xfId="18"/>
    <cellStyle name="xl43" xfId="12"/>
    <cellStyle name="xl44" xfId="9"/>
    <cellStyle name="xl45" xfId="10"/>
    <cellStyle name="xl46" xfId="13"/>
    <cellStyle name="xl47" xfId="19"/>
    <cellStyle name="xl81" xfId="2"/>
    <cellStyle name="xl82" xfId="1"/>
    <cellStyle name="xl83" xfId="5"/>
    <cellStyle name="xl86" xfId="14"/>
    <cellStyle name="xl91" xfId="17"/>
    <cellStyle name="xl93" xfId="15"/>
    <cellStyle name="xl94" xfId="6"/>
    <cellStyle name="xl96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zoomScaleSheetLayoutView="100" workbookViewId="0">
      <selection activeCell="A2" sqref="A2:L2"/>
    </sheetView>
  </sheetViews>
  <sheetFormatPr defaultColWidth="9.140625" defaultRowHeight="12.75" x14ac:dyDescent="0.2"/>
  <cols>
    <col min="1" max="1" width="37.42578125" style="5" customWidth="1"/>
    <col min="2" max="2" width="7.28515625" style="5" customWidth="1"/>
    <col min="3" max="3" width="8.85546875" style="45" customWidth="1"/>
    <col min="4" max="4" width="14.42578125" style="5" customWidth="1"/>
    <col min="5" max="12" width="13.28515625" style="5" customWidth="1"/>
    <col min="13" max="16384" width="9.140625" style="5"/>
  </cols>
  <sheetData>
    <row r="1" spans="1:12" ht="7.5" customHeight="1" x14ac:dyDescent="0.2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45.75" customHeight="1" x14ac:dyDescent="0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95" customHeight="1" x14ac:dyDescent="0.2">
      <c r="A3" s="6"/>
      <c r="B3" s="7"/>
      <c r="C3" s="8"/>
      <c r="D3" s="9"/>
      <c r="E3" s="10"/>
      <c r="F3" s="10"/>
      <c r="G3" s="10"/>
      <c r="H3" s="11"/>
      <c r="I3" s="11"/>
      <c r="J3" s="11"/>
      <c r="K3" s="11"/>
      <c r="L3" s="11"/>
    </row>
    <row r="4" spans="1:12" ht="11.45" customHeight="1" x14ac:dyDescent="0.2">
      <c r="A4" s="46" t="s">
        <v>0</v>
      </c>
      <c r="B4" s="49" t="s">
        <v>1</v>
      </c>
      <c r="C4" s="49" t="s">
        <v>2</v>
      </c>
      <c r="D4" s="49" t="s">
        <v>66</v>
      </c>
      <c r="E4" s="53" t="s">
        <v>68</v>
      </c>
      <c r="F4" s="54"/>
      <c r="G4" s="57" t="s">
        <v>69</v>
      </c>
      <c r="H4" s="54"/>
      <c r="I4" s="59" t="s">
        <v>70</v>
      </c>
      <c r="J4" s="60"/>
      <c r="K4" s="57" t="s">
        <v>71</v>
      </c>
      <c r="L4" s="62"/>
    </row>
    <row r="5" spans="1:12" ht="32.25" customHeight="1" x14ac:dyDescent="0.2">
      <c r="A5" s="47"/>
      <c r="B5" s="50"/>
      <c r="C5" s="52"/>
      <c r="D5" s="52"/>
      <c r="E5" s="55"/>
      <c r="F5" s="56"/>
      <c r="G5" s="58"/>
      <c r="H5" s="56"/>
      <c r="I5" s="58"/>
      <c r="J5" s="61"/>
      <c r="K5" s="63"/>
      <c r="L5" s="64"/>
    </row>
    <row r="6" spans="1:12" ht="42.75" customHeight="1" x14ac:dyDescent="0.2">
      <c r="A6" s="48"/>
      <c r="B6" s="51"/>
      <c r="C6" s="51"/>
      <c r="D6" s="51"/>
      <c r="E6" s="12" t="s">
        <v>3</v>
      </c>
      <c r="F6" s="13" t="s">
        <v>67</v>
      </c>
      <c r="G6" s="13" t="s">
        <v>3</v>
      </c>
      <c r="H6" s="13" t="s">
        <v>67</v>
      </c>
      <c r="I6" s="13" t="s">
        <v>3</v>
      </c>
      <c r="J6" s="13" t="s">
        <v>67</v>
      </c>
      <c r="K6" s="13" t="s">
        <v>3</v>
      </c>
      <c r="L6" s="13" t="s">
        <v>67</v>
      </c>
    </row>
    <row r="7" spans="1:12" ht="11.45" customHeight="1" x14ac:dyDescent="0.2">
      <c r="A7" s="14" t="s">
        <v>4</v>
      </c>
      <c r="B7" s="14" t="s">
        <v>5</v>
      </c>
      <c r="C7" s="15" t="s">
        <v>6</v>
      </c>
      <c r="D7" s="15" t="s">
        <v>7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</row>
    <row r="8" spans="1:12" s="21" customFormat="1" ht="51" x14ac:dyDescent="0.2">
      <c r="A8" s="17" t="s">
        <v>8</v>
      </c>
      <c r="B8" s="18" t="s">
        <v>9</v>
      </c>
      <c r="C8" s="19" t="s">
        <v>10</v>
      </c>
      <c r="D8" s="20">
        <f>D9+D10+D11+D12+D13+D14+D15</f>
        <v>148626575.11000001</v>
      </c>
      <c r="E8" s="20">
        <f t="shared" ref="E8:L8" si="0">E9+E10+E11+E12+E13+E14+E15</f>
        <v>25106997</v>
      </c>
      <c r="F8" s="20">
        <f t="shared" si="0"/>
        <v>173733572.11000001</v>
      </c>
      <c r="G8" s="20">
        <f t="shared" si="0"/>
        <v>1149999.9999999944</v>
      </c>
      <c r="H8" s="20">
        <f t="shared" si="0"/>
        <v>174883572.10999998</v>
      </c>
      <c r="I8" s="20">
        <f t="shared" si="0"/>
        <v>3464052.0100000091</v>
      </c>
      <c r="J8" s="20">
        <f t="shared" si="0"/>
        <v>178347624.12</v>
      </c>
      <c r="K8" s="20">
        <f t="shared" si="0"/>
        <v>-4376527.0000000037</v>
      </c>
      <c r="L8" s="20">
        <f t="shared" si="0"/>
        <v>173971097.12</v>
      </c>
    </row>
    <row r="9" spans="1:12" ht="76.5" x14ac:dyDescent="0.2">
      <c r="A9" s="22" t="s">
        <v>11</v>
      </c>
      <c r="B9" s="23" t="s">
        <v>9</v>
      </c>
      <c r="C9" s="24" t="s">
        <v>12</v>
      </c>
      <c r="D9" s="25">
        <v>2660450</v>
      </c>
      <c r="E9" s="25">
        <f>F9-D9</f>
        <v>0</v>
      </c>
      <c r="F9" s="25">
        <v>2660450</v>
      </c>
      <c r="G9" s="25">
        <f>H9-F9</f>
        <v>0</v>
      </c>
      <c r="H9" s="25">
        <v>2660450</v>
      </c>
      <c r="I9" s="25">
        <f>J9-H9</f>
        <v>258432</v>
      </c>
      <c r="J9" s="25">
        <v>2918882</v>
      </c>
      <c r="K9" s="25">
        <f>L9-J9</f>
        <v>0</v>
      </c>
      <c r="L9" s="25">
        <v>2918882</v>
      </c>
    </row>
    <row r="10" spans="1:12" ht="89.25" x14ac:dyDescent="0.2">
      <c r="A10" s="22" t="s">
        <v>13</v>
      </c>
      <c r="B10" s="23" t="s">
        <v>9</v>
      </c>
      <c r="C10" s="24" t="s">
        <v>14</v>
      </c>
      <c r="D10" s="25">
        <v>4338330</v>
      </c>
      <c r="E10" s="25">
        <f t="shared" ref="E10:G15" si="1">F10-D10</f>
        <v>0</v>
      </c>
      <c r="F10" s="25">
        <v>4338330</v>
      </c>
      <c r="G10" s="25">
        <f t="shared" si="1"/>
        <v>0</v>
      </c>
      <c r="H10" s="25">
        <v>4338330</v>
      </c>
      <c r="I10" s="25">
        <f t="shared" ref="I10:I15" si="2">J10-H10</f>
        <v>234712</v>
      </c>
      <c r="J10" s="25">
        <v>4573042</v>
      </c>
      <c r="K10" s="25">
        <f t="shared" ref="K10:K15" si="3">L10-J10</f>
        <v>0</v>
      </c>
      <c r="L10" s="25">
        <v>4573042</v>
      </c>
    </row>
    <row r="11" spans="1:12" ht="102" x14ac:dyDescent="0.2">
      <c r="A11" s="22" t="s">
        <v>15</v>
      </c>
      <c r="B11" s="23" t="s">
        <v>9</v>
      </c>
      <c r="C11" s="24" t="s">
        <v>16</v>
      </c>
      <c r="D11" s="25">
        <v>15285280</v>
      </c>
      <c r="E11" s="25">
        <f t="shared" si="1"/>
        <v>0</v>
      </c>
      <c r="F11" s="25">
        <v>15285280</v>
      </c>
      <c r="G11" s="25">
        <f t="shared" si="1"/>
        <v>0</v>
      </c>
      <c r="H11" s="25">
        <v>15285280</v>
      </c>
      <c r="I11" s="25">
        <f t="shared" si="2"/>
        <v>0</v>
      </c>
      <c r="J11" s="25">
        <v>15285280</v>
      </c>
      <c r="K11" s="25">
        <f t="shared" si="3"/>
        <v>0</v>
      </c>
      <c r="L11" s="25">
        <v>15285280</v>
      </c>
    </row>
    <row r="12" spans="1:12" ht="38.25" x14ac:dyDescent="0.2">
      <c r="A12" s="22" t="s">
        <v>17</v>
      </c>
      <c r="B12" s="23" t="s">
        <v>9</v>
      </c>
      <c r="C12" s="24" t="s">
        <v>18</v>
      </c>
      <c r="D12" s="25">
        <v>14508</v>
      </c>
      <c r="E12" s="25">
        <f t="shared" si="1"/>
        <v>-9785</v>
      </c>
      <c r="F12" s="25">
        <v>4723</v>
      </c>
      <c r="G12" s="25">
        <f t="shared" si="1"/>
        <v>0</v>
      </c>
      <c r="H12" s="25">
        <v>4723</v>
      </c>
      <c r="I12" s="25">
        <f t="shared" si="2"/>
        <v>0</v>
      </c>
      <c r="J12" s="25">
        <v>4723</v>
      </c>
      <c r="K12" s="25">
        <f t="shared" si="3"/>
        <v>0</v>
      </c>
      <c r="L12" s="25">
        <v>4723</v>
      </c>
    </row>
    <row r="13" spans="1:12" ht="76.5" x14ac:dyDescent="0.2">
      <c r="A13" s="22" t="s">
        <v>19</v>
      </c>
      <c r="B13" s="23" t="s">
        <v>9</v>
      </c>
      <c r="C13" s="24" t="s">
        <v>20</v>
      </c>
      <c r="D13" s="25">
        <v>7824263</v>
      </c>
      <c r="E13" s="25">
        <f t="shared" si="1"/>
        <v>0</v>
      </c>
      <c r="F13" s="25">
        <v>7824263</v>
      </c>
      <c r="G13" s="25">
        <f t="shared" si="1"/>
        <v>0</v>
      </c>
      <c r="H13" s="25">
        <v>7824263</v>
      </c>
      <c r="I13" s="25">
        <f t="shared" si="2"/>
        <v>141402</v>
      </c>
      <c r="J13" s="25">
        <v>7965665</v>
      </c>
      <c r="K13" s="25">
        <f t="shared" si="3"/>
        <v>0</v>
      </c>
      <c r="L13" s="25">
        <v>7965665</v>
      </c>
    </row>
    <row r="14" spans="1:12" ht="38.25" x14ac:dyDescent="0.2">
      <c r="A14" s="22" t="s">
        <v>21</v>
      </c>
      <c r="B14" s="23" t="s">
        <v>9</v>
      </c>
      <c r="C14" s="24" t="s">
        <v>22</v>
      </c>
      <c r="D14" s="25">
        <v>1000000</v>
      </c>
      <c r="E14" s="25">
        <f t="shared" si="1"/>
        <v>10986312</v>
      </c>
      <c r="F14" s="25">
        <v>11986312</v>
      </c>
      <c r="G14" s="25">
        <f t="shared" si="1"/>
        <v>-1093736.9900000002</v>
      </c>
      <c r="H14" s="25">
        <v>10892575.01</v>
      </c>
      <c r="I14" s="25">
        <f t="shared" si="2"/>
        <v>-522440.19999999925</v>
      </c>
      <c r="J14" s="25">
        <v>10370134.810000001</v>
      </c>
      <c r="K14" s="25">
        <f t="shared" si="3"/>
        <v>-752478.30000000075</v>
      </c>
      <c r="L14" s="25">
        <v>9617656.5099999998</v>
      </c>
    </row>
    <row r="15" spans="1:12" ht="38.25" x14ac:dyDescent="0.2">
      <c r="A15" s="22" t="s">
        <v>23</v>
      </c>
      <c r="B15" s="23" t="s">
        <v>9</v>
      </c>
      <c r="C15" s="24" t="s">
        <v>24</v>
      </c>
      <c r="D15" s="25">
        <v>117503744.11</v>
      </c>
      <c r="E15" s="25">
        <f t="shared" si="1"/>
        <v>14130470</v>
      </c>
      <c r="F15" s="25">
        <v>131634214.11</v>
      </c>
      <c r="G15" s="25">
        <f t="shared" si="1"/>
        <v>2243736.9899999946</v>
      </c>
      <c r="H15" s="25">
        <v>133877951.09999999</v>
      </c>
      <c r="I15" s="25">
        <f t="shared" si="2"/>
        <v>3351946.2100000083</v>
      </c>
      <c r="J15" s="25">
        <v>137229897.31</v>
      </c>
      <c r="K15" s="25">
        <f t="shared" si="3"/>
        <v>-3624048.700000003</v>
      </c>
      <c r="L15" s="25">
        <v>133605848.61</v>
      </c>
    </row>
    <row r="16" spans="1:12" s="21" customFormat="1" ht="38.25" x14ac:dyDescent="0.2">
      <c r="A16" s="26" t="s">
        <v>25</v>
      </c>
      <c r="B16" s="27" t="s">
        <v>12</v>
      </c>
      <c r="C16" s="28" t="s">
        <v>10</v>
      </c>
      <c r="D16" s="29">
        <f>D17</f>
        <v>420254</v>
      </c>
      <c r="E16" s="29">
        <f t="shared" ref="E16:L16" si="4">E17</f>
        <v>10916</v>
      </c>
      <c r="F16" s="29">
        <f t="shared" si="4"/>
        <v>431170</v>
      </c>
      <c r="G16" s="29">
        <f t="shared" si="4"/>
        <v>0</v>
      </c>
      <c r="H16" s="29">
        <f t="shared" si="4"/>
        <v>431170</v>
      </c>
      <c r="I16" s="29">
        <f t="shared" si="4"/>
        <v>0</v>
      </c>
      <c r="J16" s="29">
        <f t="shared" si="4"/>
        <v>431170</v>
      </c>
      <c r="K16" s="29">
        <f t="shared" si="4"/>
        <v>0</v>
      </c>
      <c r="L16" s="29">
        <f t="shared" si="4"/>
        <v>431170</v>
      </c>
    </row>
    <row r="17" spans="1:12" ht="51" x14ac:dyDescent="0.2">
      <c r="A17" s="22" t="s">
        <v>26</v>
      </c>
      <c r="B17" s="23" t="s">
        <v>12</v>
      </c>
      <c r="C17" s="24" t="s">
        <v>14</v>
      </c>
      <c r="D17" s="25">
        <v>420254</v>
      </c>
      <c r="E17" s="25">
        <f>F17-D17</f>
        <v>10916</v>
      </c>
      <c r="F17" s="25">
        <v>431170</v>
      </c>
      <c r="G17" s="25">
        <f>H17-F17</f>
        <v>0</v>
      </c>
      <c r="H17" s="25">
        <v>431170</v>
      </c>
      <c r="I17" s="25">
        <f>J17-H17</f>
        <v>0</v>
      </c>
      <c r="J17" s="25">
        <v>431170</v>
      </c>
      <c r="K17" s="25">
        <f>L17-J17</f>
        <v>0</v>
      </c>
      <c r="L17" s="25">
        <v>431170</v>
      </c>
    </row>
    <row r="18" spans="1:12" s="21" customFormat="1" ht="38.25" x14ac:dyDescent="0.2">
      <c r="A18" s="26" t="s">
        <v>27</v>
      </c>
      <c r="B18" s="27" t="s">
        <v>16</v>
      </c>
      <c r="C18" s="28" t="s">
        <v>10</v>
      </c>
      <c r="D18" s="29">
        <f>D19+D20+D21+D22</f>
        <v>16556708.07</v>
      </c>
      <c r="E18" s="29">
        <f t="shared" ref="E18:L18" si="5">E19+E20+E21+E22</f>
        <v>31665167</v>
      </c>
      <c r="F18" s="29">
        <f t="shared" si="5"/>
        <v>48221875.07</v>
      </c>
      <c r="G18" s="29">
        <f t="shared" si="5"/>
        <v>-19416711</v>
      </c>
      <c r="H18" s="29">
        <f t="shared" si="5"/>
        <v>28805164.07</v>
      </c>
      <c r="I18" s="29">
        <f t="shared" si="5"/>
        <v>44773000</v>
      </c>
      <c r="J18" s="29">
        <f t="shared" si="5"/>
        <v>73578164.069999993</v>
      </c>
      <c r="K18" s="29">
        <f t="shared" si="5"/>
        <v>-3040740</v>
      </c>
      <c r="L18" s="29">
        <f t="shared" si="5"/>
        <v>70537424.069999993</v>
      </c>
    </row>
    <row r="19" spans="1:12" ht="38.25" x14ac:dyDescent="0.2">
      <c r="A19" s="22" t="s">
        <v>28</v>
      </c>
      <c r="B19" s="23" t="s">
        <v>16</v>
      </c>
      <c r="C19" s="24" t="s">
        <v>18</v>
      </c>
      <c r="D19" s="25">
        <v>2801610.99</v>
      </c>
      <c r="E19" s="25">
        <f>F19-D19</f>
        <v>-1625400.0000000002</v>
      </c>
      <c r="F19" s="25">
        <v>1176210.99</v>
      </c>
      <c r="G19" s="25">
        <f>H19-F19</f>
        <v>0</v>
      </c>
      <c r="H19" s="25">
        <v>1176210.99</v>
      </c>
      <c r="I19" s="25">
        <f>J19-H19</f>
        <v>0</v>
      </c>
      <c r="J19" s="25">
        <v>1176210.99</v>
      </c>
      <c r="K19" s="25">
        <f>L19-J19</f>
        <v>1098000.0000000002</v>
      </c>
      <c r="L19" s="25">
        <v>2274210.9900000002</v>
      </c>
    </row>
    <row r="20" spans="1:12" ht="38.25" x14ac:dyDescent="0.2">
      <c r="A20" s="22" t="s">
        <v>29</v>
      </c>
      <c r="B20" s="23" t="s">
        <v>16</v>
      </c>
      <c r="C20" s="24" t="s">
        <v>30</v>
      </c>
      <c r="D20" s="25">
        <v>3528387.08</v>
      </c>
      <c r="E20" s="25">
        <f t="shared" ref="E20:G22" si="6">F20-D20</f>
        <v>0</v>
      </c>
      <c r="F20" s="25">
        <v>3528387.08</v>
      </c>
      <c r="G20" s="25">
        <f t="shared" si="6"/>
        <v>0</v>
      </c>
      <c r="H20" s="25">
        <v>3528387.08</v>
      </c>
      <c r="I20" s="25">
        <f t="shared" ref="I20:I22" si="7">J20-H20</f>
        <v>0</v>
      </c>
      <c r="J20" s="25">
        <v>3528387.08</v>
      </c>
      <c r="K20" s="25">
        <f t="shared" ref="K20:K22" si="8">L20-J20</f>
        <v>0</v>
      </c>
      <c r="L20" s="25">
        <v>3528387.08</v>
      </c>
    </row>
    <row r="21" spans="1:12" ht="38.25" x14ac:dyDescent="0.2">
      <c r="A21" s="22" t="s">
        <v>31</v>
      </c>
      <c r="B21" s="23" t="s">
        <v>16</v>
      </c>
      <c r="C21" s="24" t="s">
        <v>32</v>
      </c>
      <c r="D21" s="25">
        <v>10176710</v>
      </c>
      <c r="E21" s="25">
        <f t="shared" si="6"/>
        <v>31735567</v>
      </c>
      <c r="F21" s="25">
        <v>41912277</v>
      </c>
      <c r="G21" s="25">
        <f t="shared" si="6"/>
        <v>-20214711</v>
      </c>
      <c r="H21" s="25">
        <v>21697566</v>
      </c>
      <c r="I21" s="25">
        <f t="shared" si="7"/>
        <v>45000000</v>
      </c>
      <c r="J21" s="25">
        <v>66697566</v>
      </c>
      <c r="K21" s="25">
        <f t="shared" si="8"/>
        <v>-4093740</v>
      </c>
      <c r="L21" s="25">
        <v>62603826</v>
      </c>
    </row>
    <row r="22" spans="1:12" ht="51" x14ac:dyDescent="0.2">
      <c r="A22" s="22" t="s">
        <v>33</v>
      </c>
      <c r="B22" s="23" t="s">
        <v>16</v>
      </c>
      <c r="C22" s="24" t="s">
        <v>34</v>
      </c>
      <c r="D22" s="25">
        <v>50000</v>
      </c>
      <c r="E22" s="25">
        <f t="shared" si="6"/>
        <v>1555000</v>
      </c>
      <c r="F22" s="25">
        <v>1605000</v>
      </c>
      <c r="G22" s="25">
        <f t="shared" si="6"/>
        <v>798000</v>
      </c>
      <c r="H22" s="25">
        <v>2403000</v>
      </c>
      <c r="I22" s="25">
        <f t="shared" si="7"/>
        <v>-227000</v>
      </c>
      <c r="J22" s="25">
        <v>2176000</v>
      </c>
      <c r="K22" s="25">
        <f t="shared" si="8"/>
        <v>-45000</v>
      </c>
      <c r="L22" s="25">
        <v>2131000</v>
      </c>
    </row>
    <row r="23" spans="1:12" s="21" customFormat="1" ht="51" x14ac:dyDescent="0.2">
      <c r="A23" s="26" t="s">
        <v>35</v>
      </c>
      <c r="B23" s="27" t="s">
        <v>18</v>
      </c>
      <c r="C23" s="28" t="s">
        <v>10</v>
      </c>
      <c r="D23" s="29">
        <f>D24+D25+D26+D27</f>
        <v>69505368.640000001</v>
      </c>
      <c r="E23" s="29">
        <f t="shared" ref="E23:L23" si="9">E24+E25+E26+E27</f>
        <v>51172633.25</v>
      </c>
      <c r="F23" s="29">
        <f t="shared" si="9"/>
        <v>120678001.89</v>
      </c>
      <c r="G23" s="29">
        <f t="shared" si="9"/>
        <v>950000</v>
      </c>
      <c r="H23" s="29">
        <f t="shared" si="9"/>
        <v>121628001.89</v>
      </c>
      <c r="I23" s="29">
        <f t="shared" si="9"/>
        <v>36254410.369999997</v>
      </c>
      <c r="J23" s="29">
        <f t="shared" si="9"/>
        <v>157882412.25999999</v>
      </c>
      <c r="K23" s="29">
        <f t="shared" si="9"/>
        <v>17591544.870000005</v>
      </c>
      <c r="L23" s="29">
        <f t="shared" si="9"/>
        <v>175473957.13</v>
      </c>
    </row>
    <row r="24" spans="1:12" ht="38.25" x14ac:dyDescent="0.2">
      <c r="A24" s="22" t="s">
        <v>36</v>
      </c>
      <c r="B24" s="23" t="s">
        <v>18</v>
      </c>
      <c r="C24" s="24" t="s">
        <v>9</v>
      </c>
      <c r="D24" s="25">
        <v>800000</v>
      </c>
      <c r="E24" s="25">
        <f>F24-D24</f>
        <v>0</v>
      </c>
      <c r="F24" s="25">
        <v>800000</v>
      </c>
      <c r="G24" s="25">
        <f>H24-F24</f>
        <v>0</v>
      </c>
      <c r="H24" s="25">
        <v>800000</v>
      </c>
      <c r="I24" s="25">
        <f>J24-H24</f>
        <v>0</v>
      </c>
      <c r="J24" s="25">
        <v>800000</v>
      </c>
      <c r="K24" s="25">
        <f>L24-J24</f>
        <v>0</v>
      </c>
      <c r="L24" s="25">
        <v>800000</v>
      </c>
    </row>
    <row r="25" spans="1:12" ht="38.25" x14ac:dyDescent="0.2">
      <c r="A25" s="22" t="s">
        <v>37</v>
      </c>
      <c r="B25" s="23" t="s">
        <v>18</v>
      </c>
      <c r="C25" s="24" t="s">
        <v>12</v>
      </c>
      <c r="D25" s="25">
        <v>53569392.280000001</v>
      </c>
      <c r="E25" s="25">
        <f t="shared" ref="E25:G27" si="10">F25-D25</f>
        <v>31537763</v>
      </c>
      <c r="F25" s="25">
        <v>85107155.280000001</v>
      </c>
      <c r="G25" s="25">
        <f t="shared" si="10"/>
        <v>-453072</v>
      </c>
      <c r="H25" s="25">
        <v>84654083.280000001</v>
      </c>
      <c r="I25" s="25">
        <f t="shared" ref="I25:I27" si="11">J25-H25</f>
        <v>28902089.280000001</v>
      </c>
      <c r="J25" s="25">
        <v>113556172.56</v>
      </c>
      <c r="K25" s="25">
        <f t="shared" ref="K25:K27" si="12">L25-J25</f>
        <v>17821544.870000005</v>
      </c>
      <c r="L25" s="25">
        <v>131377717.43000001</v>
      </c>
    </row>
    <row r="26" spans="1:12" ht="38.25" x14ac:dyDescent="0.2">
      <c r="A26" s="22" t="s">
        <v>38</v>
      </c>
      <c r="B26" s="23" t="s">
        <v>18</v>
      </c>
      <c r="C26" s="24" t="s">
        <v>14</v>
      </c>
      <c r="D26" s="25">
        <v>15119861</v>
      </c>
      <c r="E26" s="25">
        <f t="shared" si="10"/>
        <v>19634870.25</v>
      </c>
      <c r="F26" s="25">
        <v>34754731.25</v>
      </c>
      <c r="G26" s="25">
        <f t="shared" si="10"/>
        <v>1403072</v>
      </c>
      <c r="H26" s="25">
        <v>36157803.25</v>
      </c>
      <c r="I26" s="25">
        <f t="shared" si="11"/>
        <v>7352052.4699999988</v>
      </c>
      <c r="J26" s="25">
        <v>43509855.719999999</v>
      </c>
      <c r="K26" s="25">
        <f t="shared" si="12"/>
        <v>-230000</v>
      </c>
      <c r="L26" s="25">
        <v>43279855.719999999</v>
      </c>
    </row>
    <row r="27" spans="1:12" ht="51" x14ac:dyDescent="0.2">
      <c r="A27" s="22" t="s">
        <v>39</v>
      </c>
      <c r="B27" s="23" t="s">
        <v>18</v>
      </c>
      <c r="C27" s="24" t="s">
        <v>18</v>
      </c>
      <c r="D27" s="25">
        <v>16115.36</v>
      </c>
      <c r="E27" s="25">
        <f t="shared" si="10"/>
        <v>0</v>
      </c>
      <c r="F27" s="25">
        <v>16115.36</v>
      </c>
      <c r="G27" s="25">
        <f t="shared" si="10"/>
        <v>0</v>
      </c>
      <c r="H27" s="25">
        <v>16115.36</v>
      </c>
      <c r="I27" s="25">
        <f t="shared" si="11"/>
        <v>268.61999999999898</v>
      </c>
      <c r="J27" s="25">
        <v>16383.98</v>
      </c>
      <c r="K27" s="25">
        <f t="shared" si="12"/>
        <v>0</v>
      </c>
      <c r="L27" s="25">
        <v>16383.98</v>
      </c>
    </row>
    <row r="28" spans="1:12" s="21" customFormat="1" ht="38.25" x14ac:dyDescent="0.2">
      <c r="A28" s="26" t="s">
        <v>40</v>
      </c>
      <c r="B28" s="27" t="s">
        <v>41</v>
      </c>
      <c r="C28" s="28" t="s">
        <v>10</v>
      </c>
      <c r="D28" s="29">
        <f>D29+D30+D31+D32+D33+D34</f>
        <v>484695910.68000001</v>
      </c>
      <c r="E28" s="29">
        <f t="shared" ref="E28:L28" si="13">E29+E30+E31+E32+E33+E34</f>
        <v>34370120.050000012</v>
      </c>
      <c r="F28" s="29">
        <f t="shared" si="13"/>
        <v>519066030.73000002</v>
      </c>
      <c r="G28" s="29">
        <f t="shared" si="13"/>
        <v>-13412218.000000015</v>
      </c>
      <c r="H28" s="29">
        <f t="shared" si="13"/>
        <v>505653812.73000002</v>
      </c>
      <c r="I28" s="29">
        <f t="shared" si="13"/>
        <v>-22589883</v>
      </c>
      <c r="J28" s="29">
        <f t="shared" si="13"/>
        <v>483063929.73000002</v>
      </c>
      <c r="K28" s="29">
        <f t="shared" si="13"/>
        <v>38033631.960000001</v>
      </c>
      <c r="L28" s="29">
        <f t="shared" si="13"/>
        <v>521097561.69</v>
      </c>
    </row>
    <row r="29" spans="1:12" ht="38.25" x14ac:dyDescent="0.2">
      <c r="A29" s="22" t="s">
        <v>42</v>
      </c>
      <c r="B29" s="23" t="s">
        <v>41</v>
      </c>
      <c r="C29" s="24" t="s">
        <v>9</v>
      </c>
      <c r="D29" s="25">
        <v>127761878</v>
      </c>
      <c r="E29" s="25">
        <f>F29-D29</f>
        <v>7807231</v>
      </c>
      <c r="F29" s="25">
        <v>135569109</v>
      </c>
      <c r="G29" s="25">
        <f>H29-F29</f>
        <v>0</v>
      </c>
      <c r="H29" s="25">
        <v>135569109</v>
      </c>
      <c r="I29" s="25">
        <f>J29-H29</f>
        <v>-29805760</v>
      </c>
      <c r="J29" s="25">
        <v>105763349</v>
      </c>
      <c r="K29" s="25">
        <f>L29-J29</f>
        <v>1800633</v>
      </c>
      <c r="L29" s="25">
        <v>107563982</v>
      </c>
    </row>
    <row r="30" spans="1:12" ht="38.25" x14ac:dyDescent="0.2">
      <c r="A30" s="22" t="s">
        <v>43</v>
      </c>
      <c r="B30" s="23" t="s">
        <v>41</v>
      </c>
      <c r="C30" s="24" t="s">
        <v>12</v>
      </c>
      <c r="D30" s="25">
        <v>285670121</v>
      </c>
      <c r="E30" s="25">
        <f t="shared" ref="E30:G34" si="14">F30-D30</f>
        <v>11466104.300000012</v>
      </c>
      <c r="F30" s="25">
        <v>297136225.30000001</v>
      </c>
      <c r="G30" s="25">
        <f t="shared" si="14"/>
        <v>-13821938.360000014</v>
      </c>
      <c r="H30" s="25">
        <v>283314286.94</v>
      </c>
      <c r="I30" s="25">
        <f t="shared" ref="I30:I34" si="15">J30-H30</f>
        <v>4474069</v>
      </c>
      <c r="J30" s="25">
        <v>287788355.94</v>
      </c>
      <c r="K30" s="25">
        <f t="shared" ref="K30:K34" si="16">L30-J30</f>
        <v>34855491.060000002</v>
      </c>
      <c r="L30" s="25">
        <v>322643847</v>
      </c>
    </row>
    <row r="31" spans="1:12" ht="38.25" x14ac:dyDescent="0.2">
      <c r="A31" s="22" t="s">
        <v>44</v>
      </c>
      <c r="B31" s="23" t="s">
        <v>41</v>
      </c>
      <c r="C31" s="24" t="s">
        <v>14</v>
      </c>
      <c r="D31" s="25">
        <v>50642316.18</v>
      </c>
      <c r="E31" s="25">
        <f t="shared" si="14"/>
        <v>13073854.75</v>
      </c>
      <c r="F31" s="25">
        <v>63716170.93</v>
      </c>
      <c r="G31" s="25">
        <f t="shared" si="14"/>
        <v>426963</v>
      </c>
      <c r="H31" s="25">
        <v>64143133.93</v>
      </c>
      <c r="I31" s="25">
        <f t="shared" si="15"/>
        <v>2209521</v>
      </c>
      <c r="J31" s="25">
        <v>66352654.93</v>
      </c>
      <c r="K31" s="25">
        <f t="shared" si="16"/>
        <v>1406930.2599999979</v>
      </c>
      <c r="L31" s="25">
        <v>67759585.189999998</v>
      </c>
    </row>
    <row r="32" spans="1:12" ht="63.75" x14ac:dyDescent="0.2">
      <c r="A32" s="22" t="s">
        <v>45</v>
      </c>
      <c r="B32" s="23" t="s">
        <v>41</v>
      </c>
      <c r="C32" s="24" t="s">
        <v>18</v>
      </c>
      <c r="D32" s="25">
        <v>200000</v>
      </c>
      <c r="E32" s="25">
        <f t="shared" si="14"/>
        <v>0</v>
      </c>
      <c r="F32" s="25">
        <v>200000</v>
      </c>
      <c r="G32" s="25">
        <f t="shared" si="14"/>
        <v>0</v>
      </c>
      <c r="H32" s="25">
        <v>200000</v>
      </c>
      <c r="I32" s="25">
        <f t="shared" si="15"/>
        <v>0</v>
      </c>
      <c r="J32" s="25">
        <v>200000</v>
      </c>
      <c r="K32" s="25">
        <f t="shared" si="16"/>
        <v>-83700</v>
      </c>
      <c r="L32" s="25">
        <v>116300</v>
      </c>
    </row>
    <row r="33" spans="1:12" ht="38.25" x14ac:dyDescent="0.2">
      <c r="A33" s="22" t="s">
        <v>46</v>
      </c>
      <c r="B33" s="23" t="s">
        <v>41</v>
      </c>
      <c r="C33" s="24" t="s">
        <v>41</v>
      </c>
      <c r="D33" s="25">
        <v>0</v>
      </c>
      <c r="E33" s="25">
        <f t="shared" si="14"/>
        <v>350000</v>
      </c>
      <c r="F33" s="25">
        <v>350000</v>
      </c>
      <c r="G33" s="25">
        <f t="shared" si="14"/>
        <v>0</v>
      </c>
      <c r="H33" s="25">
        <v>350000</v>
      </c>
      <c r="I33" s="25">
        <f t="shared" si="15"/>
        <v>0</v>
      </c>
      <c r="J33" s="25">
        <v>350000</v>
      </c>
      <c r="K33" s="25">
        <f t="shared" si="16"/>
        <v>0</v>
      </c>
      <c r="L33" s="25">
        <v>350000</v>
      </c>
    </row>
    <row r="34" spans="1:12" ht="38.25" x14ac:dyDescent="0.2">
      <c r="A34" s="22" t="s">
        <v>47</v>
      </c>
      <c r="B34" s="23" t="s">
        <v>41</v>
      </c>
      <c r="C34" s="24" t="s">
        <v>32</v>
      </c>
      <c r="D34" s="25">
        <v>20421595.5</v>
      </c>
      <c r="E34" s="25">
        <f t="shared" si="14"/>
        <v>1672930</v>
      </c>
      <c r="F34" s="25">
        <v>22094525.5</v>
      </c>
      <c r="G34" s="25">
        <f t="shared" si="14"/>
        <v>-17242.640000000596</v>
      </c>
      <c r="H34" s="25">
        <v>22077282.859999999</v>
      </c>
      <c r="I34" s="25">
        <f t="shared" si="15"/>
        <v>532287</v>
      </c>
      <c r="J34" s="25">
        <v>22609569.859999999</v>
      </c>
      <c r="K34" s="25">
        <f t="shared" si="16"/>
        <v>54277.640000000596</v>
      </c>
      <c r="L34" s="25">
        <v>22663847.5</v>
      </c>
    </row>
    <row r="35" spans="1:12" s="21" customFormat="1" ht="38.25" x14ac:dyDescent="0.2">
      <c r="A35" s="26" t="s">
        <v>48</v>
      </c>
      <c r="B35" s="27" t="s">
        <v>30</v>
      </c>
      <c r="C35" s="28" t="s">
        <v>10</v>
      </c>
      <c r="D35" s="29">
        <f>D36+D37</f>
        <v>108074890.48999999</v>
      </c>
      <c r="E35" s="29">
        <f t="shared" ref="E35:L35" si="17">E36+E37</f>
        <v>26124188.729999997</v>
      </c>
      <c r="F35" s="29">
        <f t="shared" si="17"/>
        <v>134199079.22</v>
      </c>
      <c r="G35" s="29">
        <f t="shared" si="17"/>
        <v>11068450</v>
      </c>
      <c r="H35" s="29">
        <f t="shared" si="17"/>
        <v>145267529.22</v>
      </c>
      <c r="I35" s="29">
        <f t="shared" si="17"/>
        <v>-1765622.9899999872</v>
      </c>
      <c r="J35" s="29">
        <f t="shared" si="17"/>
        <v>143501906.23000002</v>
      </c>
      <c r="K35" s="29">
        <f t="shared" si="17"/>
        <v>-10391839.420000002</v>
      </c>
      <c r="L35" s="29">
        <f t="shared" si="17"/>
        <v>133110066.81</v>
      </c>
    </row>
    <row r="36" spans="1:12" ht="38.25" x14ac:dyDescent="0.2">
      <c r="A36" s="22" t="s">
        <v>49</v>
      </c>
      <c r="B36" s="23" t="s">
        <v>30</v>
      </c>
      <c r="C36" s="24" t="s">
        <v>9</v>
      </c>
      <c r="D36" s="25">
        <v>35884440.030000001</v>
      </c>
      <c r="E36" s="25">
        <f>F36-D36</f>
        <v>25309188.729999997</v>
      </c>
      <c r="F36" s="25">
        <v>61193628.759999998</v>
      </c>
      <c r="G36" s="25">
        <f>H36-F36</f>
        <v>847910.96999999881</v>
      </c>
      <c r="H36" s="25">
        <v>62041539.729999997</v>
      </c>
      <c r="I36" s="25">
        <f>J36-H36</f>
        <v>3757191.3800000027</v>
      </c>
      <c r="J36" s="25">
        <v>65798731.109999999</v>
      </c>
      <c r="K36" s="25">
        <f>L36-J36</f>
        <v>1878508.700000003</v>
      </c>
      <c r="L36" s="25">
        <v>67677239.810000002</v>
      </c>
    </row>
    <row r="37" spans="1:12" ht="51" x14ac:dyDescent="0.2">
      <c r="A37" s="22" t="s">
        <v>50</v>
      </c>
      <c r="B37" s="23" t="s">
        <v>30</v>
      </c>
      <c r="C37" s="24" t="s">
        <v>16</v>
      </c>
      <c r="D37" s="25">
        <v>72190450.459999993</v>
      </c>
      <c r="E37" s="25">
        <f t="shared" ref="E37:G39" si="18">F37-D37</f>
        <v>815000</v>
      </c>
      <c r="F37" s="25">
        <v>73005450.459999993</v>
      </c>
      <c r="G37" s="25">
        <f t="shared" si="18"/>
        <v>10220539.030000001</v>
      </c>
      <c r="H37" s="25">
        <v>83225989.489999995</v>
      </c>
      <c r="I37" s="25">
        <f t="shared" ref="I37:I39" si="19">J37-H37</f>
        <v>-5522814.3699999899</v>
      </c>
      <c r="J37" s="25">
        <v>77703175.120000005</v>
      </c>
      <c r="K37" s="25">
        <f t="shared" ref="K37:K39" si="20">L37-J37</f>
        <v>-12270348.120000005</v>
      </c>
      <c r="L37" s="25">
        <v>65432827</v>
      </c>
    </row>
    <row r="38" spans="1:12" s="21" customFormat="1" ht="38.25" x14ac:dyDescent="0.2">
      <c r="A38" s="26" t="s">
        <v>51</v>
      </c>
      <c r="B38" s="27" t="s">
        <v>32</v>
      </c>
      <c r="C38" s="28" t="s">
        <v>10</v>
      </c>
      <c r="D38" s="29">
        <f>D39</f>
        <v>0</v>
      </c>
      <c r="E38" s="25">
        <f t="shared" si="18"/>
        <v>200000</v>
      </c>
      <c r="F38" s="29">
        <f t="shared" ref="F38" si="21">F39</f>
        <v>200000</v>
      </c>
      <c r="G38" s="25">
        <f t="shared" si="18"/>
        <v>0</v>
      </c>
      <c r="H38" s="29">
        <f t="shared" ref="H38" si="22">H39</f>
        <v>200000</v>
      </c>
      <c r="I38" s="25">
        <f t="shared" si="19"/>
        <v>0</v>
      </c>
      <c r="J38" s="29">
        <f t="shared" ref="J38" si="23">J39</f>
        <v>200000</v>
      </c>
      <c r="K38" s="25">
        <f t="shared" si="20"/>
        <v>-106400</v>
      </c>
      <c r="L38" s="29">
        <f t="shared" ref="L38" si="24">L39</f>
        <v>93600</v>
      </c>
    </row>
    <row r="39" spans="1:12" ht="51" x14ac:dyDescent="0.2">
      <c r="A39" s="22" t="s">
        <v>52</v>
      </c>
      <c r="B39" s="23" t="s">
        <v>32</v>
      </c>
      <c r="C39" s="24" t="s">
        <v>32</v>
      </c>
      <c r="D39" s="25">
        <v>0</v>
      </c>
      <c r="E39" s="25">
        <f t="shared" si="18"/>
        <v>200000</v>
      </c>
      <c r="F39" s="25">
        <v>200000</v>
      </c>
      <c r="G39" s="25">
        <f t="shared" si="18"/>
        <v>0</v>
      </c>
      <c r="H39" s="25">
        <v>200000</v>
      </c>
      <c r="I39" s="25">
        <f t="shared" si="19"/>
        <v>0</v>
      </c>
      <c r="J39" s="25">
        <v>200000</v>
      </c>
      <c r="K39" s="25">
        <f t="shared" si="20"/>
        <v>-106400</v>
      </c>
      <c r="L39" s="25">
        <v>93600</v>
      </c>
    </row>
    <row r="40" spans="1:12" s="21" customFormat="1" ht="38.25" x14ac:dyDescent="0.2">
      <c r="A40" s="26" t="s">
        <v>53</v>
      </c>
      <c r="B40" s="27" t="s">
        <v>54</v>
      </c>
      <c r="C40" s="28" t="s">
        <v>10</v>
      </c>
      <c r="D40" s="29">
        <f>D41+D42+D43+D44</f>
        <v>57837048.32</v>
      </c>
      <c r="E40" s="29">
        <f t="shared" ref="E40:L40" si="25">E41+E42+E43+E44</f>
        <v>-12111270</v>
      </c>
      <c r="F40" s="29">
        <f t="shared" si="25"/>
        <v>45725778.32</v>
      </c>
      <c r="G40" s="29">
        <f t="shared" si="25"/>
        <v>0</v>
      </c>
      <c r="H40" s="29">
        <f t="shared" si="25"/>
        <v>45725778.32</v>
      </c>
      <c r="I40" s="29">
        <f t="shared" si="25"/>
        <v>12540026</v>
      </c>
      <c r="J40" s="29">
        <f t="shared" si="25"/>
        <v>58265804.32</v>
      </c>
      <c r="K40" s="29">
        <f t="shared" si="25"/>
        <v>-6297780.1600000039</v>
      </c>
      <c r="L40" s="29">
        <f t="shared" si="25"/>
        <v>51968024.159999996</v>
      </c>
    </row>
    <row r="41" spans="1:12" ht="38.25" x14ac:dyDescent="0.2">
      <c r="A41" s="22" t="s">
        <v>55</v>
      </c>
      <c r="B41" s="23" t="s">
        <v>54</v>
      </c>
      <c r="C41" s="24" t="s">
        <v>9</v>
      </c>
      <c r="D41" s="25">
        <v>2357300</v>
      </c>
      <c r="E41" s="25">
        <f>F41-D41</f>
        <v>0</v>
      </c>
      <c r="F41" s="25">
        <v>2357300</v>
      </c>
      <c r="G41" s="25">
        <f>H41-F41</f>
        <v>0</v>
      </c>
      <c r="H41" s="25">
        <v>2357300</v>
      </c>
      <c r="I41" s="25">
        <f>J41-H41</f>
        <v>44026</v>
      </c>
      <c r="J41" s="25">
        <v>2401326</v>
      </c>
      <c r="K41" s="25">
        <f>L41-J41</f>
        <v>0</v>
      </c>
      <c r="L41" s="25">
        <v>2401326</v>
      </c>
    </row>
    <row r="42" spans="1:12" ht="38.25" x14ac:dyDescent="0.2">
      <c r="A42" s="22" t="s">
        <v>56</v>
      </c>
      <c r="B42" s="23" t="s">
        <v>54</v>
      </c>
      <c r="C42" s="24" t="s">
        <v>14</v>
      </c>
      <c r="D42" s="25">
        <v>5905000</v>
      </c>
      <c r="E42" s="25">
        <f t="shared" ref="E42:G44" si="26">F42-D42</f>
        <v>0</v>
      </c>
      <c r="F42" s="25">
        <v>5905000</v>
      </c>
      <c r="G42" s="25">
        <f t="shared" si="26"/>
        <v>0</v>
      </c>
      <c r="H42" s="25">
        <v>5905000</v>
      </c>
      <c r="I42" s="25">
        <f t="shared" ref="I42:I44" si="27">J42-H42</f>
        <v>0</v>
      </c>
      <c r="J42" s="25">
        <v>5905000</v>
      </c>
      <c r="K42" s="25">
        <f t="shared" ref="K42:K44" si="28">L42-J42</f>
        <v>-2717000</v>
      </c>
      <c r="L42" s="25">
        <v>3188000</v>
      </c>
    </row>
    <row r="43" spans="1:12" ht="38.25" x14ac:dyDescent="0.2">
      <c r="A43" s="22" t="s">
        <v>57</v>
      </c>
      <c r="B43" s="23" t="s">
        <v>54</v>
      </c>
      <c r="C43" s="24" t="s">
        <v>16</v>
      </c>
      <c r="D43" s="25">
        <v>49574748.32</v>
      </c>
      <c r="E43" s="25">
        <f t="shared" si="26"/>
        <v>-12784770</v>
      </c>
      <c r="F43" s="25">
        <v>36789978.32</v>
      </c>
      <c r="G43" s="25">
        <f t="shared" si="26"/>
        <v>0</v>
      </c>
      <c r="H43" s="25">
        <v>36789978.32</v>
      </c>
      <c r="I43" s="25">
        <f t="shared" si="27"/>
        <v>12896000</v>
      </c>
      <c r="J43" s="25">
        <v>49685978.32</v>
      </c>
      <c r="K43" s="25">
        <f t="shared" si="28"/>
        <v>-3440780.1600000039</v>
      </c>
      <c r="L43" s="25">
        <v>46245198.159999996</v>
      </c>
    </row>
    <row r="44" spans="1:12" ht="51" x14ac:dyDescent="0.2">
      <c r="A44" s="22" t="s">
        <v>58</v>
      </c>
      <c r="B44" s="23" t="s">
        <v>54</v>
      </c>
      <c r="C44" s="24" t="s">
        <v>20</v>
      </c>
      <c r="D44" s="25">
        <v>0</v>
      </c>
      <c r="E44" s="25">
        <f t="shared" si="26"/>
        <v>673500</v>
      </c>
      <c r="F44" s="25">
        <v>673500</v>
      </c>
      <c r="G44" s="25">
        <f t="shared" si="26"/>
        <v>0</v>
      </c>
      <c r="H44" s="25">
        <v>673500</v>
      </c>
      <c r="I44" s="25">
        <f t="shared" si="27"/>
        <v>-400000</v>
      </c>
      <c r="J44" s="25">
        <v>273500</v>
      </c>
      <c r="K44" s="25">
        <f t="shared" si="28"/>
        <v>-140000</v>
      </c>
      <c r="L44" s="25">
        <v>133500</v>
      </c>
    </row>
    <row r="45" spans="1:12" s="21" customFormat="1" ht="38.25" x14ac:dyDescent="0.2">
      <c r="A45" s="26" t="s">
        <v>59</v>
      </c>
      <c r="B45" s="27" t="s">
        <v>22</v>
      </c>
      <c r="C45" s="28" t="s">
        <v>10</v>
      </c>
      <c r="D45" s="29">
        <f>D46</f>
        <v>1694571.62</v>
      </c>
      <c r="E45" s="29">
        <f t="shared" ref="E45:L45" si="29">E46</f>
        <v>10400663.32</v>
      </c>
      <c r="F45" s="29">
        <f t="shared" si="29"/>
        <v>12095234.939999999</v>
      </c>
      <c r="G45" s="29">
        <f t="shared" si="29"/>
        <v>4923037.0000000019</v>
      </c>
      <c r="H45" s="29">
        <f t="shared" si="29"/>
        <v>17018271.940000001</v>
      </c>
      <c r="I45" s="29">
        <f t="shared" si="29"/>
        <v>590549.27999999747</v>
      </c>
      <c r="J45" s="29">
        <f t="shared" si="29"/>
        <v>17608821.219999999</v>
      </c>
      <c r="K45" s="29">
        <f t="shared" si="29"/>
        <v>-1324999.9999999981</v>
      </c>
      <c r="L45" s="29">
        <f t="shared" si="29"/>
        <v>16283821.220000001</v>
      </c>
    </row>
    <row r="46" spans="1:12" ht="38.25" x14ac:dyDescent="0.2">
      <c r="A46" s="22" t="s">
        <v>60</v>
      </c>
      <c r="B46" s="23" t="s">
        <v>22</v>
      </c>
      <c r="C46" s="24" t="s">
        <v>12</v>
      </c>
      <c r="D46" s="25">
        <v>1694571.62</v>
      </c>
      <c r="E46" s="25">
        <f>F46-D46</f>
        <v>10400663.32</v>
      </c>
      <c r="F46" s="25">
        <v>12095234.939999999</v>
      </c>
      <c r="G46" s="25">
        <f>H46-F46</f>
        <v>4923037.0000000019</v>
      </c>
      <c r="H46" s="25">
        <v>17018271.940000001</v>
      </c>
      <c r="I46" s="25">
        <f>J46-H46</f>
        <v>590549.27999999747</v>
      </c>
      <c r="J46" s="25">
        <v>17608821.219999999</v>
      </c>
      <c r="K46" s="25">
        <f>L46-J46</f>
        <v>-1324999.9999999981</v>
      </c>
      <c r="L46" s="25">
        <v>16283821.220000001</v>
      </c>
    </row>
    <row r="47" spans="1:12" s="21" customFormat="1" ht="51" x14ac:dyDescent="0.2">
      <c r="A47" s="26" t="s">
        <v>61</v>
      </c>
      <c r="B47" s="27" t="s">
        <v>34</v>
      </c>
      <c r="C47" s="30" t="s">
        <v>10</v>
      </c>
      <c r="D47" s="31">
        <f>D48</f>
        <v>4149220</v>
      </c>
      <c r="E47" s="31">
        <f t="shared" ref="E47:L47" si="30">E48</f>
        <v>0</v>
      </c>
      <c r="F47" s="31">
        <f t="shared" si="30"/>
        <v>4149220</v>
      </c>
      <c r="G47" s="31">
        <f t="shared" si="30"/>
        <v>0</v>
      </c>
      <c r="H47" s="31">
        <f t="shared" si="30"/>
        <v>4149220</v>
      </c>
      <c r="I47" s="31">
        <f t="shared" si="30"/>
        <v>80496</v>
      </c>
      <c r="J47" s="31">
        <f t="shared" si="30"/>
        <v>4229716</v>
      </c>
      <c r="K47" s="31">
        <f t="shared" si="30"/>
        <v>47258</v>
      </c>
      <c r="L47" s="31">
        <f t="shared" si="30"/>
        <v>4276974</v>
      </c>
    </row>
    <row r="48" spans="1:12" ht="38.25" x14ac:dyDescent="0.2">
      <c r="A48" s="32" t="s">
        <v>62</v>
      </c>
      <c r="B48" s="33" t="s">
        <v>34</v>
      </c>
      <c r="C48" s="34" t="s">
        <v>12</v>
      </c>
      <c r="D48" s="35">
        <v>4149220</v>
      </c>
      <c r="E48" s="25">
        <f>F48-D48</f>
        <v>0</v>
      </c>
      <c r="F48" s="35">
        <v>4149220</v>
      </c>
      <c r="G48" s="25">
        <f>H48-F48</f>
        <v>0</v>
      </c>
      <c r="H48" s="35">
        <v>4149220</v>
      </c>
      <c r="I48" s="25">
        <f>J48-H48</f>
        <v>80496</v>
      </c>
      <c r="J48" s="35">
        <v>4229716</v>
      </c>
      <c r="K48" s="25">
        <f>L48-J48</f>
        <v>47258</v>
      </c>
      <c r="L48" s="35">
        <v>4276974</v>
      </c>
    </row>
    <row r="49" spans="1:12" s="21" customFormat="1" ht="30" customHeight="1" x14ac:dyDescent="0.2">
      <c r="A49" s="36" t="s">
        <v>63</v>
      </c>
      <c r="B49" s="37" t="s">
        <v>64</v>
      </c>
      <c r="C49" s="38" t="s">
        <v>64</v>
      </c>
      <c r="D49" s="39">
        <f>D8+D16+D18+D23+D28+D35+D38+D40+D45+D47</f>
        <v>891560546.93000007</v>
      </c>
      <c r="E49" s="39">
        <f>E8+E16+E18+E23+E28+E35+E38+E40+E45+E47</f>
        <v>166939415.34999999</v>
      </c>
      <c r="F49" s="39">
        <f t="shared" ref="F49" si="31">F8+F16+F18+F23+F28+F35+F38+F40+F45+F47</f>
        <v>1058499962.2800001</v>
      </c>
      <c r="G49" s="39">
        <f>G8+G16+G18+G23+G28+G35+G38+G40+G45+G47</f>
        <v>-14737442.00000002</v>
      </c>
      <c r="H49" s="39">
        <f t="shared" ref="H49:J49" si="32">H8+H16+H18+H23+H28+H35+H38+H40+H45+H47</f>
        <v>1043762520.2800001</v>
      </c>
      <c r="I49" s="39">
        <f>I8+I16+I18+I23+I28+I35+I38+I40+I45+I47</f>
        <v>73347027.670000017</v>
      </c>
      <c r="J49" s="39">
        <f t="shared" si="32"/>
        <v>1117109547.95</v>
      </c>
      <c r="K49" s="39">
        <f>K8+K16+K18+K23+K28+K35+K38+K40+K45+K47</f>
        <v>30134148.249999993</v>
      </c>
      <c r="L49" s="39">
        <f t="shared" ref="L49" si="33">L8+L16+L18+L23+L28+L35+L38+L40+L45+L47</f>
        <v>1147243696.2</v>
      </c>
    </row>
    <row r="50" spans="1:12" ht="12.95" customHeight="1" x14ac:dyDescent="0.2">
      <c r="A50" s="4"/>
      <c r="B50" s="40"/>
      <c r="C50" s="41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95" customHeight="1" x14ac:dyDescent="0.2">
      <c r="A51" s="11"/>
      <c r="B51" s="11"/>
      <c r="C51" s="43"/>
      <c r="D51" s="44"/>
      <c r="E51" s="44"/>
      <c r="F51" s="44"/>
      <c r="G51" s="44"/>
      <c r="H51" s="44"/>
      <c r="I51" s="44"/>
      <c r="J51" s="44"/>
      <c r="K51" s="44"/>
      <c r="L51" s="44"/>
    </row>
  </sheetData>
  <mergeCells count="9">
    <mergeCell ref="G4:H5"/>
    <mergeCell ref="I4:J5"/>
    <mergeCell ref="K4:L5"/>
    <mergeCell ref="A2:L2"/>
    <mergeCell ref="A4:A6"/>
    <mergeCell ref="B4:B6"/>
    <mergeCell ref="C4:C6"/>
    <mergeCell ref="D4:D6"/>
    <mergeCell ref="E4:F5"/>
  </mergeCells>
  <pageMargins left="0.39370078740157483" right="0.39370078740157483" top="0.59055118110236227" bottom="0.39370078740157483" header="0" footer="0"/>
  <pageSetup paperSize="9" scale="69" fitToWidth="2" fitToHeight="0" orientation="landscape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МПА расходы</vt:lpstr>
      <vt:lpstr>'МПА расходы'!Область_печати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104</cp:lastModifiedBy>
  <dcterms:created xsi:type="dcterms:W3CDTF">2023-03-09T01:52:41Z</dcterms:created>
  <dcterms:modified xsi:type="dcterms:W3CDTF">2024-04-18T06:58:57Z</dcterms:modified>
</cp:coreProperties>
</file>